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2120" windowHeight="8385" tabRatio="410" activeTab="1"/>
  </bookViews>
  <sheets>
    <sheet name="Information" sheetId="1" r:id="rId1"/>
    <sheet name="September Calc. Sheet" sheetId="2" r:id="rId2"/>
    <sheet name="July Calc. Sheet" sheetId="3" r:id="rId3"/>
  </sheets>
  <definedNames/>
  <calcPr fullCalcOnLoad="1"/>
</workbook>
</file>

<file path=xl/sharedStrings.xml><?xml version="1.0" encoding="utf-8"?>
<sst xmlns="http://schemas.openxmlformats.org/spreadsheetml/2006/main" count="144" uniqueCount="64">
  <si>
    <t>2006-07 Fiscal Year</t>
  </si>
  <si>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</si>
  <si>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</si>
  <si>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</si>
  <si>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</si>
  <si>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</si>
  <si>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</si>
  <si>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</si>
  <si>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</si>
  <si>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</si>
  <si>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</si>
  <si>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</si>
  <si>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</si>
  <si>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</si>
  <si>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</si>
  <si>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</si>
  <si>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</si>
  <si>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</si>
  <si>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</si>
  <si>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2007 - 2008 School Fiscal Year</t>
  </si>
  <si>
    <t>Unit cost</t>
  </si>
  <si>
    <t>Electricity:</t>
  </si>
  <si>
    <t>Natural Gas:</t>
  </si>
  <si>
    <t>Water:</t>
  </si>
  <si>
    <t>Aggregate Cost:</t>
  </si>
  <si>
    <t>House Bill 3693, Section 12 amends Section 388.005 Health and Safety Code, to require school districts and state agencies to</t>
  </si>
  <si>
    <t>Action required for 2007 - 2008 School Year: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</si>
  <si>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</si>
  <si>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 val="single"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</si>
  <si>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 val="single"/>
        <sz val="11"/>
        <rFont val="Arial"/>
        <family val="2"/>
      </rPr>
      <t>electric consumption</t>
    </r>
    <r>
      <rPr>
        <sz val="11"/>
        <rFont val="Arial"/>
        <family val="0"/>
      </rPr>
      <t xml:space="preserve"> by five percent each state fiscal year for six years</t>
    </r>
  </si>
  <si>
    <t>(+/-) change  from 2006-2007</t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</si>
  <si>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</si>
  <si>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</si>
  <si>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</si>
  <si>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</si>
  <si>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</si>
  <si>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</si>
  <si>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>Utility Usage and Cost for Fiscal Year Ending 6/31/2008</t>
  </si>
  <si>
    <t>Any ISD</t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</si>
  <si>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</si>
  <si>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</si>
  <si>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</si>
  <si>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</si>
  <si>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  <family val="0"/>
      </rPr>
      <t xml:space="preserve"> in both usage (consumption) </t>
    </r>
    <r>
      <rPr>
        <u val="single"/>
        <sz val="11"/>
        <rFont val="Arial"/>
        <family val="2"/>
      </rPr>
      <t>and</t>
    </r>
    <r>
      <rPr>
        <sz val="11"/>
        <rFont val="Arial"/>
        <family val="0"/>
      </rPr>
      <t xml:space="preserve"> cost as positive (increase)</t>
    </r>
    <r>
      <rPr>
        <u val="single"/>
        <sz val="11"/>
        <rFont val="Arial"/>
        <family val="0"/>
      </rPr>
      <t xml:space="preserve"> or</t>
    </r>
    <r>
      <rPr>
        <sz val="11"/>
        <rFont val="Arial"/>
        <family val="0"/>
      </rPr>
      <t xml:space="preserve"> </t>
    </r>
    <r>
      <rPr>
        <sz val="11"/>
        <color indexed="10"/>
        <rFont val="Arial"/>
        <family val="0"/>
      </rPr>
      <t>negative</t>
    </r>
    <r>
      <rPr>
        <sz val="11"/>
        <rFont val="Arial"/>
        <family val="0"/>
      </rPr>
      <t xml:space="preserve"> (decrease)</t>
    </r>
  </si>
  <si>
    <t>gbarker@esc12.net</t>
  </si>
  <si>
    <t>wbrewton@esc12.net</t>
  </si>
  <si>
    <t>For questions regarding this template, Please call or e-mail Gary or Woody at Region 12 ESC</t>
  </si>
  <si>
    <t>254.297.1107</t>
  </si>
  <si>
    <t>Woody Brewton, Finance Liaison ESC 12</t>
  </si>
  <si>
    <t>254.297.1101</t>
  </si>
  <si>
    <t>Gary Barker, Finance Liaison ESC 12</t>
  </si>
  <si>
    <t xml:space="preserve">Use "September Calc. Sheet" for September - August fiscal year.  Use "July Calc. Sheet" for July - June fiscal year. </t>
  </si>
  <si>
    <t>The (+/-) change from 2006 - 2007 column will display only when data from last month of fiscal year is entered.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</si>
  <si>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</si>
  <si>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House Bill 3693</t>
  </si>
  <si>
    <t>Total Usage for Year</t>
  </si>
  <si>
    <r>
      <t xml:space="preserve">Be sure to use yearly </t>
    </r>
    <r>
      <rPr>
        <u val="single"/>
        <sz val="11"/>
        <rFont val="Arial"/>
        <family val="2"/>
      </rPr>
      <t>totals</t>
    </r>
    <r>
      <rPr>
        <sz val="11"/>
        <rFont val="Arial"/>
        <family val="0"/>
      </rPr>
      <t xml:space="preserve"> in 2006-07 Column "C"</t>
    </r>
  </si>
  <si>
    <t>Avalon ISD</t>
  </si>
  <si>
    <t>Actual</t>
  </si>
  <si>
    <t>Projection</t>
  </si>
  <si>
    <t>Project</t>
  </si>
  <si>
    <t>2007-08 Fiscal Year</t>
  </si>
  <si>
    <t>Utility Usage and Cost for Fiscal Year Ending 8/31/2009</t>
  </si>
  <si>
    <t>2008 - 2009 School Fiscal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</si>
</sst>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;[Red]0.00"/>
    <numFmt numFmtId="166" formatCode="0.00_);[Red]\(0.00\)"/>
    <numFmt numFmtId="167" formatCode="#,##0.000000;[Red]#,##0.000000"/>
    <numFmt numFmtId="168" formatCode="#,##0.000000"/>
    <numFmt numFmtId="169" formatCode="0.000000"/>
  </numFmts>
  <fonts count="1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10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" borderId="1" xfId="0" applyFont="1" applyFill="1" applyBorder="1" applyAlignment="1">
      <alignment horizontal="center" wrapText="1"/>
    </xf>
    <xf numFmtId="3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1" fillId="3" borderId="11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wrapText="1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4" borderId="11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3" fontId="0" fillId="4" borderId="13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1" fillId="4" borderId="11" xfId="0" applyFont="1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3" fontId="1" fillId="2" borderId="14" xfId="0" applyNumberFormat="1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3" fontId="0" fillId="3" borderId="15" xfId="0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2" borderId="1" xfId="0" applyNumberFormat="1" applyFill="1" applyBorder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3" fontId="0" fillId="2" borderId="18" xfId="0" applyNumberFormat="1" applyFill="1" applyBorder="1" applyAlignment="1" applyProtection="1">
      <alignment/>
      <protection locked="0"/>
    </xf>
    <xf numFmtId="3" fontId="0" fillId="3" borderId="18" xfId="0" applyNumberForma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5" borderId="0" xfId="0" applyFill="1" applyAlignment="1">
      <alignment/>
    </xf>
    <xf numFmtId="0" fontId="8" fillId="5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5" borderId="0" xfId="0" applyFont="1" applyFill="1" applyAlignment="1">
      <alignment/>
    </xf>
    <xf numFmtId="0" fontId="8" fillId="0" borderId="0" xfId="0" applyFont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7" fillId="0" borderId="0" xfId="0" applyFont="1" applyAlignment="1">
      <alignment horizontal="center"/>
    </xf>
    <xf numFmtId="3" fontId="0" fillId="2" borderId="1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38" fontId="2" fillId="0" borderId="0" xfId="0" applyNumberFormat="1" applyFont="1" applyAlignment="1">
      <alignment/>
    </xf>
    <xf numFmtId="38" fontId="4" fillId="3" borderId="19" xfId="0" applyNumberFormat="1" applyFont="1" applyFill="1" applyBorder="1" applyAlignment="1">
      <alignment/>
    </xf>
    <xf numFmtId="38" fontId="1" fillId="3" borderId="15" xfId="0" applyNumberFormat="1" applyFont="1" applyFill="1" applyBorder="1" applyAlignment="1">
      <alignment horizontal="center" wrapText="1"/>
    </xf>
    <xf numFmtId="38" fontId="0" fillId="3" borderId="16" xfId="0" applyNumberFormat="1" applyFill="1" applyBorder="1" applyAlignment="1">
      <alignment/>
    </xf>
    <xf numFmtId="38" fontId="0" fillId="3" borderId="19" xfId="0" applyNumberFormat="1" applyFill="1" applyBorder="1" applyAlignment="1">
      <alignment/>
    </xf>
    <xf numFmtId="38" fontId="0" fillId="4" borderId="15" xfId="0" applyNumberFormat="1" applyFill="1" applyBorder="1" applyAlignment="1">
      <alignment/>
    </xf>
    <xf numFmtId="38" fontId="0" fillId="3" borderId="15" xfId="0" applyNumberFormat="1" applyFill="1" applyBorder="1" applyAlignment="1">
      <alignment/>
    </xf>
    <xf numFmtId="38" fontId="6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3" borderId="14" xfId="0" applyNumberFormat="1" applyFont="1" applyFill="1" applyBorder="1" applyAlignment="1">
      <alignment/>
    </xf>
    <xf numFmtId="38" fontId="2" fillId="0" borderId="20" xfId="0" applyNumberFormat="1" applyFont="1" applyBorder="1" applyAlignment="1">
      <alignment/>
    </xf>
    <xf numFmtId="0" fontId="4" fillId="3" borderId="15" xfId="0" applyFont="1" applyFill="1" applyBorder="1" applyAlignment="1">
      <alignment horizontal="center"/>
    </xf>
    <xf numFmtId="10" fontId="1" fillId="3" borderId="16" xfId="0" applyNumberFormat="1" applyFont="1" applyFill="1" applyBorder="1" applyAlignment="1">
      <alignment horizontal="center"/>
    </xf>
    <xf numFmtId="10" fontId="1" fillId="3" borderId="19" xfId="0" applyNumberFormat="1" applyFont="1" applyFill="1" applyBorder="1" applyAlignment="1">
      <alignment horizontal="center"/>
    </xf>
    <xf numFmtId="10" fontId="1" fillId="4" borderId="15" xfId="0" applyNumberFormat="1" applyFont="1" applyFill="1" applyBorder="1" applyAlignment="1">
      <alignment horizontal="center"/>
    </xf>
    <xf numFmtId="10" fontId="1" fillId="3" borderId="15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/>
    </xf>
    <xf numFmtId="0" fontId="1" fillId="3" borderId="22" xfId="0" applyFont="1" applyFill="1" applyBorder="1" applyAlignment="1">
      <alignment horizontal="left" wrapText="1"/>
    </xf>
    <xf numFmtId="3" fontId="1" fillId="3" borderId="22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right"/>
    </xf>
    <xf numFmtId="0" fontId="1" fillId="4" borderId="22" xfId="0" applyFont="1" applyFill="1" applyBorder="1" applyAlignment="1">
      <alignment/>
    </xf>
    <xf numFmtId="0" fontId="1" fillId="3" borderId="24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4" borderId="25" xfId="0" applyFont="1" applyFill="1" applyBorder="1" applyAlignment="1">
      <alignment/>
    </xf>
    <xf numFmtId="0" fontId="1" fillId="3" borderId="26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/>
    </xf>
    <xf numFmtId="3" fontId="0" fillId="2" borderId="27" xfId="0" applyNumberFormat="1" applyFill="1" applyBorder="1" applyAlignment="1" applyProtection="1">
      <alignment/>
      <protection locked="0"/>
    </xf>
    <xf numFmtId="0" fontId="1" fillId="3" borderId="28" xfId="0" applyFont="1" applyFill="1" applyBorder="1" applyAlignment="1">
      <alignment horizontal="center" wrapText="1"/>
    </xf>
    <xf numFmtId="0" fontId="0" fillId="4" borderId="28" xfId="0" applyFill="1" applyBorder="1" applyAlignment="1">
      <alignment horizontal="center"/>
    </xf>
    <xf numFmtId="0" fontId="1" fillId="3" borderId="29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/>
    </xf>
    <xf numFmtId="3" fontId="0" fillId="3" borderId="30" xfId="0" applyNumberFormat="1" applyFill="1" applyBorder="1" applyAlignment="1">
      <alignment horizontal="center"/>
    </xf>
    <xf numFmtId="0" fontId="14" fillId="3" borderId="0" xfId="20" applyFont="1" applyFill="1" applyAlignment="1" applyProtection="1">
      <alignment/>
      <protection locked="0"/>
    </xf>
    <xf numFmtId="0" fontId="15" fillId="3" borderId="0" xfId="0" applyFont="1" applyFill="1" applyAlignment="1" applyProtection="1">
      <alignment/>
      <protection locked="0"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1" fillId="3" borderId="0" xfId="20" applyFill="1" applyAlignment="1">
      <alignment/>
    </xf>
    <xf numFmtId="0" fontId="1" fillId="5" borderId="0" xfId="0" applyFont="1" applyFill="1" applyAlignment="1">
      <alignment/>
    </xf>
    <xf numFmtId="168" fontId="0" fillId="2" borderId="13" xfId="0" applyNumberFormat="1" applyFill="1" applyBorder="1" applyAlignment="1">
      <alignment/>
    </xf>
    <xf numFmtId="168" fontId="0" fillId="3" borderId="13" xfId="0" applyNumberFormat="1" applyFill="1" applyBorder="1" applyAlignment="1">
      <alignment/>
    </xf>
    <xf numFmtId="168" fontId="0" fillId="3" borderId="19" xfId="0" applyNumberFormat="1" applyFill="1" applyBorder="1" applyAlignment="1">
      <alignment/>
    </xf>
    <xf numFmtId="169" fontId="0" fillId="2" borderId="13" xfId="0" applyNumberFormat="1" applyFill="1" applyBorder="1" applyAlignment="1">
      <alignment/>
    </xf>
    <xf numFmtId="169" fontId="0" fillId="3" borderId="31" xfId="0" applyNumberFormat="1" applyFill="1" applyBorder="1" applyAlignment="1">
      <alignment/>
    </xf>
    <xf numFmtId="0" fontId="16" fillId="3" borderId="0" xfId="0" applyFont="1" applyFill="1" applyAlignment="1">
      <alignment/>
    </xf>
    <xf numFmtId="168" fontId="0" fillId="2" borderId="1" xfId="0" applyNumberFormat="1" applyFill="1" applyBorder="1" applyAlignment="1">
      <alignment/>
    </xf>
    <xf numFmtId="168" fontId="0" fillId="3" borderId="31" xfId="0" applyNumberFormat="1" applyFill="1" applyBorder="1" applyAlignment="1">
      <alignment/>
    </xf>
    <xf numFmtId="0" fontId="0" fillId="4" borderId="32" xfId="0" applyFill="1" applyBorder="1" applyAlignment="1">
      <alignment horizontal="center"/>
    </xf>
    <xf numFmtId="3" fontId="17" fillId="3" borderId="1" xfId="0" applyNumberFormat="1" applyFont="1" applyFill="1" applyBorder="1" applyAlignment="1" applyProtection="1">
      <alignment/>
      <protection locked="0"/>
    </xf>
    <xf numFmtId="3" fontId="17" fillId="3" borderId="15" xfId="0" applyNumberFormat="1" applyFont="1" applyFill="1" applyBorder="1" applyAlignment="1">
      <alignment/>
    </xf>
    <xf numFmtId="3" fontId="17" fillId="3" borderId="18" xfId="0" applyNumberFormat="1" applyFont="1" applyFill="1" applyBorder="1" applyAlignment="1" applyProtection="1">
      <alignment/>
      <protection locked="0"/>
    </xf>
    <xf numFmtId="3" fontId="17" fillId="3" borderId="16" xfId="0" applyNumberFormat="1" applyFont="1" applyFill="1" applyBorder="1" applyAlignment="1">
      <alignment/>
    </xf>
    <xf numFmtId="168" fontId="17" fillId="3" borderId="13" xfId="0" applyNumberFormat="1" applyFont="1" applyFill="1" applyBorder="1" applyAlignment="1">
      <alignment/>
    </xf>
    <xf numFmtId="168" fontId="17" fillId="3" borderId="19" xfId="0" applyNumberFormat="1" applyFont="1" applyFill="1" applyBorder="1" applyAlignment="1">
      <alignment/>
    </xf>
    <xf numFmtId="3" fontId="17" fillId="4" borderId="13" xfId="0" applyNumberFormat="1" applyFont="1" applyFill="1" applyBorder="1" applyAlignment="1">
      <alignment/>
    </xf>
    <xf numFmtId="0" fontId="17" fillId="4" borderId="13" xfId="0" applyFont="1" applyFill="1" applyBorder="1" applyAlignment="1">
      <alignment/>
    </xf>
    <xf numFmtId="3" fontId="17" fillId="4" borderId="15" xfId="0" applyNumberFormat="1" applyFont="1" applyFill="1" applyBorder="1" applyAlignment="1">
      <alignment/>
    </xf>
    <xf numFmtId="3" fontId="17" fillId="3" borderId="1" xfId="0" applyNumberFormat="1" applyFont="1" applyFill="1" applyBorder="1" applyAlignment="1">
      <alignment/>
    </xf>
    <xf numFmtId="0" fontId="17" fillId="3" borderId="1" xfId="0" applyFont="1" applyFill="1" applyBorder="1" applyAlignment="1">
      <alignment/>
    </xf>
    <xf numFmtId="3" fontId="17" fillId="4" borderId="1" xfId="0" applyNumberFormat="1" applyFont="1" applyFill="1" applyBorder="1" applyAlignment="1">
      <alignment/>
    </xf>
    <xf numFmtId="0" fontId="17" fillId="4" borderId="1" xfId="0" applyFont="1" applyFill="1" applyBorder="1" applyAlignment="1">
      <alignment/>
    </xf>
    <xf numFmtId="169" fontId="17" fillId="3" borderId="31" xfId="0" applyNumberFormat="1" applyFont="1" applyFill="1" applyBorder="1" applyAlignment="1">
      <alignment/>
    </xf>
    <xf numFmtId="169" fontId="17" fillId="3" borderId="19" xfId="0" applyNumberFormat="1" applyFont="1" applyFill="1" applyBorder="1" applyAlignment="1">
      <alignment/>
    </xf>
    <xf numFmtId="3" fontId="0" fillId="3" borderId="1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169" fontId="0" fillId="3" borderId="31" xfId="0" applyNumberFormat="1" applyFont="1" applyFill="1" applyBorder="1" applyAlignment="1">
      <alignment/>
    </xf>
    <xf numFmtId="168" fontId="0" fillId="3" borderId="1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0000"/>
      </font>
      <border/>
    </dxf>
    <dxf>
      <font>
        <color auto="1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.cpa.state.tx.us/" TargetMode="External" /><Relationship Id="rId2" Type="http://schemas.openxmlformats.org/officeDocument/2006/relationships/hyperlink" Target="http://www.tea.state.tx.us/school.finance/audit/resguide13/new/new.pdf" TargetMode="External" /><Relationship Id="rId3" Type="http://schemas.openxmlformats.org/officeDocument/2006/relationships/hyperlink" Target="mailto:gbarker@esc12.net" TargetMode="External" /><Relationship Id="rId4" Type="http://schemas.openxmlformats.org/officeDocument/2006/relationships/hyperlink" Target="mailto:wbrewton@esc12.net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B38" sqref="B38"/>
    </sheetView>
  </sheetViews>
  <sheetFormatPr defaultColWidth="9.140625" defaultRowHeight="12.75"/>
  <cols>
    <col min="1" max="1" width="7.28125" style="0" customWidth="1"/>
    <col min="2" max="2" width="6.28125" style="0" customWidth="1"/>
    <col min="8" max="8" width="7.00390625" style="0" customWidth="1"/>
    <col min="9" max="9" width="5.00390625" style="0" customWidth="1"/>
    <col min="15" max="15" width="28.7109375" style="0" customWidth="1"/>
  </cols>
  <sheetData>
    <row r="1" spans="1:19" ht="15.75">
      <c r="A1" s="66"/>
      <c r="B1" s="66"/>
      <c r="C1" s="66"/>
      <c r="D1" s="66"/>
      <c r="E1" s="66"/>
      <c r="F1" s="67" t="s">
        <v>54</v>
      </c>
      <c r="G1" s="66"/>
      <c r="H1" s="66"/>
      <c r="I1" s="66"/>
      <c r="J1" s="66"/>
      <c r="K1" s="66"/>
      <c r="L1" s="66"/>
      <c r="M1" s="66"/>
      <c r="N1" s="66"/>
      <c r="O1" s="66"/>
      <c r="P1" s="64"/>
      <c r="Q1" s="64"/>
      <c r="R1" s="64"/>
      <c r="S1" s="64"/>
    </row>
    <row r="2" spans="1:19" ht="12" customHeight="1">
      <c r="A2" s="66"/>
      <c r="B2" s="66"/>
      <c r="C2" s="66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4"/>
      <c r="Q2" s="64"/>
      <c r="R2" s="64"/>
      <c r="S2" s="64"/>
    </row>
    <row r="3" spans="1:19" s="63" customFormat="1" ht="14.25">
      <c r="A3" s="68" t="s">
        <v>25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5"/>
      <c r="Q3" s="65"/>
      <c r="R3" s="65"/>
      <c r="S3" s="65"/>
    </row>
    <row r="4" spans="1:19" s="63" customFormat="1" ht="14.25">
      <c r="A4" s="68" t="s">
        <v>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5"/>
      <c r="Q4" s="65"/>
      <c r="R4" s="65"/>
      <c r="S4" s="65"/>
    </row>
    <row r="5" spans="1:19" s="71" customFormat="1" ht="14.25">
      <c r="A5" s="69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70"/>
      <c r="R5" s="70"/>
      <c r="S5" s="70"/>
    </row>
    <row r="6" spans="1:19" s="71" customFormat="1" ht="14.25">
      <c r="A6" s="69" t="s">
        <v>33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  <c r="Q6" s="70"/>
      <c r="R6" s="70"/>
      <c r="S6" s="70"/>
    </row>
    <row r="7" spans="1:19" s="71" customFormat="1" ht="15">
      <c r="A7" s="69" t="s">
        <v>39</v>
      </c>
      <c r="B7" s="69"/>
      <c r="C7" s="123" t="s">
        <v>40</v>
      </c>
      <c r="D7" s="124"/>
      <c r="E7" s="124"/>
      <c r="F7" s="124"/>
      <c r="G7" s="69"/>
      <c r="H7" s="69"/>
      <c r="I7" s="69"/>
      <c r="J7" s="69"/>
      <c r="K7" s="69"/>
      <c r="L7" s="69"/>
      <c r="M7" s="69"/>
      <c r="N7" s="69"/>
      <c r="O7" s="69"/>
      <c r="P7" s="70"/>
      <c r="Q7" s="70"/>
      <c r="R7" s="70"/>
      <c r="S7" s="70"/>
    </row>
    <row r="8" spans="1:19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4"/>
      <c r="Q8" s="64"/>
      <c r="R8" s="64"/>
      <c r="S8" s="64"/>
    </row>
    <row r="9" spans="1:19" s="71" customFormat="1" ht="14.25">
      <c r="A9" s="69" t="s">
        <v>26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0"/>
      <c r="R9" s="70"/>
      <c r="S9" s="70"/>
    </row>
    <row r="10" spans="1:19" s="71" customFormat="1" ht="14.25">
      <c r="A10" s="69" t="s">
        <v>29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0"/>
      <c r="R10" s="70"/>
      <c r="S10" s="70"/>
    </row>
    <row r="11" spans="1:19" s="71" customFormat="1" ht="14.25">
      <c r="A11" s="69" t="s">
        <v>34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</row>
    <row r="12" spans="1:19" s="71" customFormat="1" ht="15">
      <c r="A12" s="69" t="s">
        <v>28</v>
      </c>
      <c r="B12" s="69"/>
      <c r="C12" s="69"/>
      <c r="D12" s="69"/>
      <c r="E12" s="69"/>
      <c r="F12" s="69"/>
      <c r="G12" s="74"/>
      <c r="H12" s="74"/>
      <c r="I12" s="74"/>
      <c r="J12" s="74"/>
      <c r="K12" s="74"/>
      <c r="L12" s="74"/>
      <c r="M12" s="74"/>
      <c r="N12" s="74"/>
      <c r="O12" s="69"/>
      <c r="P12" s="70"/>
      <c r="Q12" s="70"/>
      <c r="R12" s="70"/>
      <c r="S12" s="70"/>
    </row>
    <row r="13" spans="1:19" s="71" customFormat="1" ht="14.25">
      <c r="A13" s="72" t="s">
        <v>35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0"/>
      <c r="S13" s="70"/>
    </row>
    <row r="14" spans="1:19" s="71" customFormat="1" ht="14.25">
      <c r="A14" s="73" t="s">
        <v>36</v>
      </c>
      <c r="B14" s="7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0"/>
      <c r="S14" s="70"/>
    </row>
    <row r="15" spans="1:19" s="71" customFormat="1" ht="15">
      <c r="A15" s="69" t="s">
        <v>41</v>
      </c>
      <c r="B15" s="69"/>
      <c r="C15" s="69"/>
      <c r="D15" s="69"/>
      <c r="E15" s="69"/>
      <c r="F15" s="69"/>
      <c r="G15" s="69"/>
      <c r="H15" s="69"/>
      <c r="I15" s="69"/>
      <c r="J15" s="123" t="s">
        <v>42</v>
      </c>
      <c r="K15" s="124"/>
      <c r="L15" s="124"/>
      <c r="M15" s="124"/>
      <c r="N15" s="124"/>
      <c r="O15" s="124"/>
      <c r="P15" s="70"/>
      <c r="Q15" s="70"/>
      <c r="R15" s="70"/>
      <c r="S15" s="70"/>
    </row>
    <row r="16" spans="1:19" ht="12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4"/>
      <c r="Q16" s="64"/>
      <c r="R16" s="64"/>
      <c r="S16" s="64"/>
    </row>
    <row r="17" spans="1:19" ht="14.25">
      <c r="A17" s="69" t="s">
        <v>51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4"/>
      <c r="Q17" s="64"/>
      <c r="R17" s="64"/>
      <c r="S17" s="64"/>
    </row>
    <row r="18" spans="1:19" ht="14.25">
      <c r="A18" s="69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4"/>
      <c r="Q18" s="64"/>
      <c r="R18" s="64"/>
      <c r="S18" s="64"/>
    </row>
    <row r="19" spans="1:19" ht="14.25">
      <c r="A19" s="69" t="s">
        <v>56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4"/>
      <c r="Q19" s="64"/>
      <c r="R19" s="64"/>
      <c r="S19" s="64"/>
    </row>
    <row r="20" spans="1:19" s="71" customFormat="1" ht="14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70"/>
      <c r="R20" s="70"/>
      <c r="S20" s="70"/>
    </row>
    <row r="21" spans="1:19" s="71" customFormat="1" ht="12" customHeight="1">
      <c r="A21" s="69" t="s">
        <v>31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70"/>
      <c r="R21" s="70"/>
      <c r="S21" s="70"/>
    </row>
    <row r="22" spans="1:19" s="71" customFormat="1" ht="14.25">
      <c r="A22" s="69" t="s">
        <v>52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70"/>
      <c r="R22" s="70"/>
      <c r="S22" s="70"/>
    </row>
    <row r="23" spans="1:19" s="71" customFormat="1" ht="15" customHeight="1">
      <c r="A23" s="69" t="s">
        <v>43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70"/>
      <c r="R23" s="70"/>
      <c r="S23" s="70"/>
    </row>
    <row r="24" spans="1:19" s="71" customFormat="1" ht="14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  <c r="Q24" s="70"/>
      <c r="R24" s="70"/>
      <c r="S24" s="70"/>
    </row>
    <row r="25" spans="1:19" s="71" customFormat="1" ht="15">
      <c r="A25" s="134" t="s">
        <v>53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  <c r="Q25" s="70"/>
      <c r="R25" s="70"/>
      <c r="S25" s="70"/>
    </row>
    <row r="26" spans="1:19" s="71" customFormat="1" ht="14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  <c r="Q26" s="70"/>
      <c r="R26" s="70"/>
      <c r="S26" s="70"/>
    </row>
    <row r="27" spans="1:19" s="1" customFormat="1" ht="12.75">
      <c r="A27" s="126" t="s">
        <v>46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5"/>
      <c r="M27" s="125"/>
      <c r="N27" s="125"/>
      <c r="O27" s="125"/>
      <c r="P27" s="128"/>
      <c r="Q27" s="128"/>
      <c r="R27" s="128"/>
      <c r="S27" s="128"/>
    </row>
    <row r="28" spans="1:15" ht="12.75">
      <c r="A28" s="126" t="s">
        <v>50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66"/>
      <c r="M28" s="66"/>
      <c r="N28" s="66"/>
      <c r="O28" s="66"/>
    </row>
    <row r="29" spans="1:15" ht="12.75">
      <c r="A29" s="126" t="s">
        <v>47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66"/>
      <c r="M29" s="66"/>
      <c r="N29" s="66"/>
      <c r="O29" s="66"/>
    </row>
    <row r="30" spans="1:15" ht="12.75">
      <c r="A30" s="127" t="s">
        <v>44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ht="12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2.75">
      <c r="A32" s="126" t="s">
        <v>48</v>
      </c>
      <c r="B32" s="126"/>
      <c r="C32" s="126"/>
      <c r="D32" s="126"/>
      <c r="E32" s="12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ht="12.75">
      <c r="A33" s="126" t="s">
        <v>49</v>
      </c>
      <c r="B33" s="126"/>
      <c r="C33" s="126"/>
      <c r="D33" s="126"/>
      <c r="E33" s="12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12.75">
      <c r="A34" s="127" t="s">
        <v>45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9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4"/>
      <c r="Q35" s="64"/>
      <c r="R35" s="64"/>
      <c r="S35" s="64"/>
    </row>
    <row r="36" spans="1:19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4"/>
      <c r="Q36" s="64"/>
      <c r="R36" s="64"/>
      <c r="S36" s="64"/>
    </row>
    <row r="37" spans="1:19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4"/>
      <c r="Q37" s="64"/>
      <c r="R37" s="64"/>
      <c r="S37" s="64"/>
    </row>
    <row r="38" spans="1:15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</sheetData>
  <sheetProtection sheet="1" objects="1" scenarios="1"/>
  <hyperlinks>
    <hyperlink ref="C7" r:id="rId1" display="http://www.seco.cpa.state.tx.us/"/>
    <hyperlink ref="J15" r:id="rId2" display="http://www.tea.state.tx.us/school.finance/audit/resguide13/new/new.pdf"/>
    <hyperlink ref="A30" r:id="rId3" display="gbarker@esc12.net"/>
    <hyperlink ref="A34" r:id="rId4" display="wbrewton@esc12.net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3.28125" style="0" customWidth="1"/>
    <col min="4" max="4" width="12.140625" style="0" customWidth="1"/>
    <col min="5" max="5" width="10.7109375" style="0" customWidth="1"/>
    <col min="6" max="6" width="11.421875" style="0" customWidth="1"/>
    <col min="7" max="7" width="11.57421875" style="0" customWidth="1"/>
    <col min="8" max="8" width="10.421875" style="0" customWidth="1"/>
    <col min="9" max="9" width="10.7109375" style="0" customWidth="1"/>
    <col min="10" max="11" width="13.7109375" style="0" bestFit="1" customWidth="1"/>
    <col min="12" max="12" width="11.421875" style="0" customWidth="1"/>
    <col min="13" max="13" width="13.7109375" style="0" bestFit="1" customWidth="1"/>
    <col min="14" max="14" width="14.421875" style="0" bestFit="1" customWidth="1"/>
    <col min="15" max="15" width="9.8515625" style="0" bestFit="1" customWidth="1"/>
    <col min="16" max="16" width="12.421875" style="0" customWidth="1"/>
    <col min="17" max="17" width="13.7109375" style="86" hidden="1" customWidth="1"/>
    <col min="18" max="18" width="14.8515625" style="3" customWidth="1"/>
    <col min="19" max="19" width="12.140625" style="1" customWidth="1"/>
  </cols>
  <sheetData>
    <row r="1" spans="1:19" s="7" customFormat="1" ht="18">
      <c r="A1" s="11"/>
      <c r="B1" s="8"/>
      <c r="E1" s="16"/>
      <c r="F1" s="16"/>
      <c r="G1" s="17"/>
      <c r="H1" s="77" t="s">
        <v>57</v>
      </c>
      <c r="I1" s="18"/>
      <c r="J1" s="18"/>
      <c r="K1" s="18"/>
      <c r="L1" s="9"/>
      <c r="M1" s="9"/>
      <c r="N1" s="9"/>
      <c r="Q1" s="78"/>
      <c r="R1" s="57"/>
      <c r="S1" s="11"/>
    </row>
    <row r="2" spans="1:19" s="7" customFormat="1" ht="18.75" thickBot="1">
      <c r="A2" s="11"/>
      <c r="B2" s="8"/>
      <c r="E2" s="19" t="s">
        <v>62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57"/>
      <c r="S2" s="107"/>
    </row>
    <row r="3" spans="1:20" s="12" customFormat="1" ht="32.25" thickBot="1">
      <c r="A3" s="25"/>
      <c r="B3" s="26"/>
      <c r="C3" s="27" t="s">
        <v>61</v>
      </c>
      <c r="D3" s="28"/>
      <c r="E3" s="28"/>
      <c r="F3" s="28"/>
      <c r="G3" s="28" t="s">
        <v>63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89"/>
      <c r="S3" s="97"/>
      <c r="T3" s="110"/>
    </row>
    <row r="4" spans="1:20" s="4" customFormat="1" ht="27" customHeight="1">
      <c r="A4" s="31" t="s">
        <v>21</v>
      </c>
      <c r="B4" s="32"/>
      <c r="C4" s="27" t="s">
        <v>55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11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52" t="s">
        <v>18</v>
      </c>
      <c r="Q4" s="80"/>
      <c r="R4" s="52" t="s">
        <v>30</v>
      </c>
      <c r="S4" s="98" t="s">
        <v>21</v>
      </c>
      <c r="T4" s="111"/>
    </row>
    <row r="5" spans="1:20" s="5" customFormat="1" ht="13.5" thickBot="1">
      <c r="A5" s="33" t="s">
        <v>12</v>
      </c>
      <c r="B5" s="24"/>
      <c r="C5" s="59">
        <v>430406</v>
      </c>
      <c r="D5" s="60">
        <v>45782</v>
      </c>
      <c r="E5" s="60">
        <v>45929</v>
      </c>
      <c r="F5" s="153">
        <v>28237</v>
      </c>
      <c r="G5" s="138">
        <v>32174</v>
      </c>
      <c r="H5" s="138">
        <v>23755</v>
      </c>
      <c r="I5" s="138">
        <v>25599</v>
      </c>
      <c r="J5" s="138">
        <v>25258</v>
      </c>
      <c r="K5" s="138">
        <v>24391</v>
      </c>
      <c r="L5" s="138">
        <v>28142</v>
      </c>
      <c r="M5" s="138">
        <v>39177</v>
      </c>
      <c r="N5" s="138">
        <v>29857</v>
      </c>
      <c r="O5" s="138">
        <v>31997</v>
      </c>
      <c r="P5" s="139">
        <f>SUM(D5:O5)</f>
        <v>380298</v>
      </c>
      <c r="Q5" s="81">
        <f>P5-C5</f>
        <v>-50108</v>
      </c>
      <c r="R5" s="90">
        <f>IF(O5&gt;0,(Q5/C5),"")</f>
        <v>-0.11642031012578821</v>
      </c>
      <c r="S5" s="99" t="s">
        <v>12</v>
      </c>
      <c r="T5" s="112"/>
    </row>
    <row r="6" spans="1:20" s="5" customFormat="1" ht="14.25" thickBot="1" thickTop="1">
      <c r="A6" s="34"/>
      <c r="B6" s="22" t="s">
        <v>9</v>
      </c>
      <c r="C6" s="61">
        <v>62415</v>
      </c>
      <c r="D6" s="62">
        <v>7056</v>
      </c>
      <c r="E6" s="62">
        <v>5669</v>
      </c>
      <c r="F6" s="154">
        <v>4953.94</v>
      </c>
      <c r="G6" s="140">
        <v>6430</v>
      </c>
      <c r="H6" s="140">
        <v>3815</v>
      </c>
      <c r="I6" s="140">
        <v>3779</v>
      </c>
      <c r="J6" s="140">
        <v>3821</v>
      </c>
      <c r="K6" s="140">
        <v>3829</v>
      </c>
      <c r="L6" s="140">
        <v>4413</v>
      </c>
      <c r="M6" s="140">
        <v>5238</v>
      </c>
      <c r="N6" s="140">
        <v>5354</v>
      </c>
      <c r="O6" s="140">
        <v>5186</v>
      </c>
      <c r="P6" s="141">
        <f>SUM(D6:O6)</f>
        <v>59543.94</v>
      </c>
      <c r="Q6" s="81">
        <f>P6-C6</f>
        <v>-2871.0599999999977</v>
      </c>
      <c r="R6" s="90">
        <f>IF(O6&gt;0,(Q6/C6),"")</f>
        <v>-0.04599951934631095</v>
      </c>
      <c r="S6" s="100" t="s">
        <v>7</v>
      </c>
      <c r="T6" s="112"/>
    </row>
    <row r="7" spans="1:20" ht="13.5" thickTop="1">
      <c r="A7" s="35" t="s">
        <v>20</v>
      </c>
      <c r="B7" s="24" t="s">
        <v>9</v>
      </c>
      <c r="C7" s="129">
        <f>IF(C5&gt;0,(C6/C5),"")</f>
        <v>0.14501424236650975</v>
      </c>
      <c r="D7" s="130">
        <f aca="true" t="shared" si="0" ref="D7:O7">IF(D5&gt;0,D6/D5,"")</f>
        <v>0.15412170722117863</v>
      </c>
      <c r="E7" s="130">
        <f t="shared" si="0"/>
        <v>0.12342964140303513</v>
      </c>
      <c r="F7" s="156">
        <f t="shared" si="0"/>
        <v>0.17544144207954102</v>
      </c>
      <c r="G7" s="142">
        <f t="shared" si="0"/>
        <v>0.19985081121402373</v>
      </c>
      <c r="H7" s="142">
        <f t="shared" si="0"/>
        <v>0.16059776889075983</v>
      </c>
      <c r="I7" s="142">
        <f t="shared" si="0"/>
        <v>0.14762295402164147</v>
      </c>
      <c r="J7" s="142">
        <f t="shared" si="0"/>
        <v>0.1512788027555626</v>
      </c>
      <c r="K7" s="142">
        <f t="shared" si="0"/>
        <v>0.15698413349186174</v>
      </c>
      <c r="L7" s="142">
        <f t="shared" si="0"/>
        <v>0.15681188259540899</v>
      </c>
      <c r="M7" s="142">
        <f t="shared" si="0"/>
        <v>0.13370089593383874</v>
      </c>
      <c r="N7" s="142">
        <f t="shared" si="0"/>
        <v>0.1793214321599625</v>
      </c>
      <c r="O7" s="142">
        <f t="shared" si="0"/>
        <v>0.16207769478388598</v>
      </c>
      <c r="P7" s="143">
        <f>AVERAGE(D7:O7)</f>
        <v>0.1584365972125584</v>
      </c>
      <c r="Q7" s="82"/>
      <c r="R7" s="91"/>
      <c r="S7" s="101" t="s">
        <v>20</v>
      </c>
      <c r="T7" s="113"/>
    </row>
    <row r="8" spans="1:20" ht="12.75">
      <c r="A8" s="43"/>
      <c r="B8" s="44"/>
      <c r="C8" s="45"/>
      <c r="D8" s="45"/>
      <c r="E8" s="45"/>
      <c r="F8" s="144"/>
      <c r="G8" s="144"/>
      <c r="H8" s="144"/>
      <c r="I8" s="144"/>
      <c r="J8" s="144"/>
      <c r="K8" s="145"/>
      <c r="L8" s="144"/>
      <c r="M8" s="145"/>
      <c r="N8" s="145"/>
      <c r="O8" s="145"/>
      <c r="P8" s="146"/>
      <c r="Q8" s="83"/>
      <c r="R8" s="92"/>
      <c r="S8" s="102"/>
      <c r="T8" s="113"/>
    </row>
    <row r="9" spans="1:20" ht="12.75">
      <c r="A9" s="37" t="s">
        <v>22</v>
      </c>
      <c r="B9" s="36"/>
      <c r="C9" s="76"/>
      <c r="D9" s="14"/>
      <c r="E9" s="14"/>
      <c r="F9" s="147"/>
      <c r="G9" s="147"/>
      <c r="H9" s="147"/>
      <c r="I9" s="147"/>
      <c r="J9" s="147"/>
      <c r="K9" s="148"/>
      <c r="L9" s="147"/>
      <c r="M9" s="148"/>
      <c r="N9" s="148"/>
      <c r="O9" s="148"/>
      <c r="P9" s="139"/>
      <c r="Q9" s="84"/>
      <c r="R9" s="93"/>
      <c r="S9" s="103" t="s">
        <v>22</v>
      </c>
      <c r="T9" s="113"/>
    </row>
    <row r="10" spans="1:20" ht="13.5" thickBot="1">
      <c r="A10" s="35" t="s">
        <v>8</v>
      </c>
      <c r="B10" s="36"/>
      <c r="C10" s="59">
        <v>425</v>
      </c>
      <c r="D10" s="60">
        <v>10</v>
      </c>
      <c r="E10" s="60">
        <v>13</v>
      </c>
      <c r="F10" s="153">
        <v>36.4</v>
      </c>
      <c r="G10" s="138">
        <v>77</v>
      </c>
      <c r="H10" s="138">
        <v>113</v>
      </c>
      <c r="I10" s="138">
        <v>99</v>
      </c>
      <c r="J10" s="138">
        <v>74</v>
      </c>
      <c r="K10" s="138">
        <v>21</v>
      </c>
      <c r="L10" s="138">
        <v>10</v>
      </c>
      <c r="M10" s="138">
        <v>7.5</v>
      </c>
      <c r="N10" s="138">
        <v>5.3</v>
      </c>
      <c r="O10" s="138">
        <v>9.3</v>
      </c>
      <c r="P10" s="139">
        <f>SUM(D10:O10)</f>
        <v>475.5</v>
      </c>
      <c r="Q10" s="81">
        <f>P10-C10</f>
        <v>50.5</v>
      </c>
      <c r="R10" s="90">
        <f>IF(O10&gt;0,(Q10/C10),"")</f>
        <v>0.1188235294117647</v>
      </c>
      <c r="S10" s="101" t="s">
        <v>8</v>
      </c>
      <c r="T10" s="113"/>
    </row>
    <row r="11" spans="1:20" ht="14.25" thickBot="1" thickTop="1">
      <c r="A11" s="38" t="s">
        <v>7</v>
      </c>
      <c r="B11" s="23" t="s">
        <v>9</v>
      </c>
      <c r="C11" s="61">
        <v>4418</v>
      </c>
      <c r="D11" s="62">
        <v>331</v>
      </c>
      <c r="E11" s="62">
        <v>147</v>
      </c>
      <c r="F11" s="154">
        <v>997.91</v>
      </c>
      <c r="G11" s="140">
        <v>815</v>
      </c>
      <c r="H11" s="140">
        <v>1070</v>
      </c>
      <c r="I11" s="140">
        <v>931</v>
      </c>
      <c r="J11" s="140">
        <v>661</v>
      </c>
      <c r="K11" s="140">
        <v>290</v>
      </c>
      <c r="L11" s="140">
        <v>194</v>
      </c>
      <c r="M11" s="140">
        <v>172.88</v>
      </c>
      <c r="N11" s="140">
        <v>177.15</v>
      </c>
      <c r="O11" s="140">
        <v>205</v>
      </c>
      <c r="P11" s="141">
        <f>SUM(D11:O11)</f>
        <v>5991.94</v>
      </c>
      <c r="Q11" s="81">
        <f>P11-C11</f>
        <v>1573.9399999999996</v>
      </c>
      <c r="R11" s="90">
        <f>IF(O11&gt;0,(Q11/C11),"")</f>
        <v>0.35625622453598904</v>
      </c>
      <c r="S11" s="104" t="s">
        <v>7</v>
      </c>
      <c r="T11" s="113"/>
    </row>
    <row r="12" spans="1:20" ht="13.5" thickTop="1">
      <c r="A12" s="35" t="s">
        <v>20</v>
      </c>
      <c r="B12" s="24" t="s">
        <v>9</v>
      </c>
      <c r="C12" s="129">
        <f>IF(C10&gt;0,(C11/C10),"")</f>
        <v>10.395294117647058</v>
      </c>
      <c r="D12" s="130">
        <f aca="true" t="shared" si="1" ref="D12:O12">IF(D10&gt;0,D11/D10,"")</f>
        <v>33.1</v>
      </c>
      <c r="E12" s="130">
        <f t="shared" si="1"/>
        <v>11.307692307692308</v>
      </c>
      <c r="F12" s="156">
        <f t="shared" si="1"/>
        <v>27.41510989010989</v>
      </c>
      <c r="G12" s="142">
        <f t="shared" si="1"/>
        <v>10.584415584415584</v>
      </c>
      <c r="H12" s="142">
        <f t="shared" si="1"/>
        <v>9.469026548672566</v>
      </c>
      <c r="I12" s="142">
        <f t="shared" si="1"/>
        <v>9.404040404040405</v>
      </c>
      <c r="J12" s="142">
        <f t="shared" si="1"/>
        <v>8.932432432432432</v>
      </c>
      <c r="K12" s="142">
        <f t="shared" si="1"/>
        <v>13.80952380952381</v>
      </c>
      <c r="L12" s="142">
        <f t="shared" si="1"/>
        <v>19.4</v>
      </c>
      <c r="M12" s="142">
        <f t="shared" si="1"/>
        <v>23.050666666666665</v>
      </c>
      <c r="N12" s="142">
        <f t="shared" si="1"/>
        <v>33.424528301886795</v>
      </c>
      <c r="O12" s="142">
        <f t="shared" si="1"/>
        <v>22.043010752688172</v>
      </c>
      <c r="P12" s="143">
        <f>AVERAGE(D12:O12)</f>
        <v>18.49503722484405</v>
      </c>
      <c r="Q12" s="82"/>
      <c r="R12" s="91"/>
      <c r="S12" s="101" t="s">
        <v>20</v>
      </c>
      <c r="T12" s="113"/>
    </row>
    <row r="13" spans="1:20" ht="12.75">
      <c r="A13" s="47"/>
      <c r="B13" s="44"/>
      <c r="C13" s="48"/>
      <c r="D13" s="48"/>
      <c r="E13" s="48"/>
      <c r="F13" s="149"/>
      <c r="G13" s="149"/>
      <c r="H13" s="149"/>
      <c r="I13" s="149"/>
      <c r="J13" s="149"/>
      <c r="K13" s="150"/>
      <c r="L13" s="149"/>
      <c r="M13" s="150"/>
      <c r="N13" s="150"/>
      <c r="O13" s="150"/>
      <c r="P13" s="146"/>
      <c r="Q13" s="83"/>
      <c r="R13" s="92"/>
      <c r="S13" s="105"/>
      <c r="T13" s="113"/>
    </row>
    <row r="14" spans="1:20" ht="12.75">
      <c r="A14" s="37" t="s">
        <v>23</v>
      </c>
      <c r="B14" s="36"/>
      <c r="C14" s="76"/>
      <c r="D14" s="14"/>
      <c r="E14" s="14"/>
      <c r="F14" s="147"/>
      <c r="G14" s="147"/>
      <c r="H14" s="147"/>
      <c r="I14" s="147"/>
      <c r="J14" s="147"/>
      <c r="K14" s="148"/>
      <c r="L14" s="147"/>
      <c r="M14" s="148"/>
      <c r="N14" s="148"/>
      <c r="O14" s="148"/>
      <c r="P14" s="139"/>
      <c r="Q14" s="84"/>
      <c r="R14" s="93"/>
      <c r="S14" s="103" t="s">
        <v>23</v>
      </c>
      <c r="T14" s="113"/>
    </row>
    <row r="15" spans="1:20" ht="13.5" thickBot="1">
      <c r="A15" s="35" t="s">
        <v>10</v>
      </c>
      <c r="B15" s="36"/>
      <c r="C15" s="59">
        <v>905000</v>
      </c>
      <c r="D15" s="60">
        <v>120000</v>
      </c>
      <c r="E15" s="153">
        <v>140000</v>
      </c>
      <c r="F15" s="153">
        <v>75000</v>
      </c>
      <c r="G15" s="138">
        <v>44000</v>
      </c>
      <c r="H15" s="138">
        <v>38000</v>
      </c>
      <c r="I15" s="138">
        <v>33000</v>
      </c>
      <c r="J15" s="138">
        <v>38000</v>
      </c>
      <c r="K15" s="138">
        <v>49000</v>
      </c>
      <c r="L15" s="138">
        <v>67000</v>
      </c>
      <c r="M15" s="138">
        <v>67000</v>
      </c>
      <c r="N15" s="138">
        <v>126000</v>
      </c>
      <c r="O15" s="138">
        <v>122000</v>
      </c>
      <c r="P15" s="139">
        <f>SUM(D15:O15)</f>
        <v>919000</v>
      </c>
      <c r="Q15" s="81">
        <f>P15-C15</f>
        <v>14000</v>
      </c>
      <c r="R15" s="90">
        <f>IF(O15&gt;0,(Q15/C15),"")</f>
        <v>0.015469613259668509</v>
      </c>
      <c r="S15" s="101" t="s">
        <v>10</v>
      </c>
      <c r="T15" s="113"/>
    </row>
    <row r="16" spans="1:20" ht="14.25" thickBot="1" thickTop="1">
      <c r="A16" s="38" t="s">
        <v>7</v>
      </c>
      <c r="B16" s="23" t="s">
        <v>9</v>
      </c>
      <c r="C16" s="61">
        <v>6872</v>
      </c>
      <c r="D16" s="62">
        <v>752</v>
      </c>
      <c r="E16" s="154">
        <v>878.71</v>
      </c>
      <c r="F16" s="154">
        <v>650.59</v>
      </c>
      <c r="G16" s="140">
        <v>509</v>
      </c>
      <c r="H16" s="140">
        <v>483</v>
      </c>
      <c r="I16" s="140">
        <v>512</v>
      </c>
      <c r="J16" s="140">
        <v>484</v>
      </c>
      <c r="K16" s="140">
        <v>527</v>
      </c>
      <c r="L16" s="140">
        <v>581</v>
      </c>
      <c r="M16" s="140">
        <v>580</v>
      </c>
      <c r="N16" s="140">
        <v>728.53</v>
      </c>
      <c r="O16" s="140">
        <v>768.84</v>
      </c>
      <c r="P16" s="141">
        <f>SUM(D16:O16)</f>
        <v>7454.67</v>
      </c>
      <c r="Q16" s="81">
        <f>P16-C16</f>
        <v>582.6700000000001</v>
      </c>
      <c r="R16" s="90">
        <f>IF(O16&gt;0,(Q16/C16),"")</f>
        <v>0.08478899883585565</v>
      </c>
      <c r="S16" s="104" t="s">
        <v>7</v>
      </c>
      <c r="T16" s="113"/>
    </row>
    <row r="17" spans="1:20" ht="14.25" thickBot="1" thickTop="1">
      <c r="A17" s="35" t="s">
        <v>20</v>
      </c>
      <c r="B17" s="122" t="s">
        <v>9</v>
      </c>
      <c r="C17" s="132">
        <f>IF(C15&gt;0,(C16/C15),"")</f>
        <v>0.007593370165745857</v>
      </c>
      <c r="D17" s="133">
        <f aca="true" t="shared" si="2" ref="D17:O17">IF(D15&gt;0,D16/D15,"")</f>
        <v>0.006266666666666667</v>
      </c>
      <c r="E17" s="133">
        <f t="shared" si="2"/>
        <v>0.0062765</v>
      </c>
      <c r="F17" s="155">
        <f t="shared" si="2"/>
        <v>0.008674533333333333</v>
      </c>
      <c r="G17" s="151">
        <f t="shared" si="2"/>
        <v>0.011568181818181818</v>
      </c>
      <c r="H17" s="151">
        <f t="shared" si="2"/>
        <v>0.012710526315789474</v>
      </c>
      <c r="I17" s="151">
        <f t="shared" si="2"/>
        <v>0.015515151515151515</v>
      </c>
      <c r="J17" s="151">
        <f t="shared" si="2"/>
        <v>0.012736842105263158</v>
      </c>
      <c r="K17" s="151">
        <f t="shared" si="2"/>
        <v>0.010755102040816327</v>
      </c>
      <c r="L17" s="151">
        <f t="shared" si="2"/>
        <v>0.008671641791044776</v>
      </c>
      <c r="M17" s="151">
        <f t="shared" si="2"/>
        <v>0.008656716417910448</v>
      </c>
      <c r="N17" s="151">
        <f t="shared" si="2"/>
        <v>0.005781984126984127</v>
      </c>
      <c r="O17" s="151">
        <f t="shared" si="2"/>
        <v>0.0063019672131147545</v>
      </c>
      <c r="P17" s="152">
        <f>AVERAGE(D17:O17)</f>
        <v>0.009492984445354699</v>
      </c>
      <c r="Q17" s="82"/>
      <c r="R17" s="94"/>
      <c r="S17" s="109" t="s">
        <v>20</v>
      </c>
      <c r="T17" s="113"/>
    </row>
    <row r="18" spans="1:20" ht="12.75">
      <c r="A18" s="116"/>
      <c r="B18" s="137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5"/>
      <c r="Q18" s="83"/>
      <c r="R18" s="95"/>
      <c r="S18" s="108"/>
      <c r="T18" s="113"/>
    </row>
    <row r="19" spans="1:20" s="39" customFormat="1" ht="26.25" thickBot="1">
      <c r="A19" s="96" t="s">
        <v>24</v>
      </c>
      <c r="B19" s="118" t="s">
        <v>9</v>
      </c>
      <c r="C19" s="50">
        <f>C6+C11+C16</f>
        <v>73705</v>
      </c>
      <c r="D19" s="51">
        <f aca="true" t="shared" si="3" ref="D19:O19">D6+D11+D16</f>
        <v>8139</v>
      </c>
      <c r="E19" s="51">
        <f t="shared" si="3"/>
        <v>6694.71</v>
      </c>
      <c r="F19" s="51">
        <f t="shared" si="3"/>
        <v>6602.44</v>
      </c>
      <c r="G19" s="51">
        <f t="shared" si="3"/>
        <v>7754</v>
      </c>
      <c r="H19" s="51">
        <f t="shared" si="3"/>
        <v>5368</v>
      </c>
      <c r="I19" s="51">
        <f t="shared" si="3"/>
        <v>5222</v>
      </c>
      <c r="J19" s="51">
        <f t="shared" si="3"/>
        <v>4966</v>
      </c>
      <c r="K19" s="51">
        <f t="shared" si="3"/>
        <v>4646</v>
      </c>
      <c r="L19" s="51">
        <f t="shared" si="3"/>
        <v>5188</v>
      </c>
      <c r="M19" s="51">
        <f t="shared" si="3"/>
        <v>5990.88</v>
      </c>
      <c r="N19" s="51">
        <f t="shared" si="3"/>
        <v>6259.679999999999</v>
      </c>
      <c r="O19" s="51">
        <f t="shared" si="3"/>
        <v>6159.84</v>
      </c>
      <c r="P19" s="56">
        <f>SUM(D19:O19)</f>
        <v>72990.54999999999</v>
      </c>
      <c r="Q19" s="87"/>
      <c r="R19" s="96"/>
      <c r="S19" s="106" t="s">
        <v>24</v>
      </c>
      <c r="T19" s="114"/>
    </row>
    <row r="20" spans="1:19" s="42" customFormat="1" ht="12.75">
      <c r="A20" s="40"/>
      <c r="B20" s="41"/>
      <c r="Q20" s="85"/>
      <c r="R20" s="58"/>
      <c r="S20" s="40"/>
    </row>
    <row r="21" spans="4:18" ht="12.75">
      <c r="D21" t="s">
        <v>58</v>
      </c>
      <c r="E21" t="s">
        <v>58</v>
      </c>
      <c r="F21" t="s">
        <v>58</v>
      </c>
      <c r="G21" t="s">
        <v>59</v>
      </c>
      <c r="H21" t="s">
        <v>60</v>
      </c>
      <c r="I21" t="s">
        <v>59</v>
      </c>
      <c r="J21" t="s">
        <v>59</v>
      </c>
      <c r="K21" t="s">
        <v>59</v>
      </c>
      <c r="L21" t="s">
        <v>59</v>
      </c>
      <c r="M21" t="s">
        <v>59</v>
      </c>
      <c r="N21" t="s">
        <v>59</v>
      </c>
      <c r="O21" t="s">
        <v>59</v>
      </c>
      <c r="P21" t="s">
        <v>59</v>
      </c>
      <c r="R21" s="3" t="s">
        <v>59</v>
      </c>
    </row>
    <row r="22" ht="12.75">
      <c r="R22" s="75"/>
    </row>
  </sheetData>
  <sheetProtection/>
  <conditionalFormatting sqref="R18:R19">
    <cfRule type="cellIs" priority="1" dxfId="0" operator="lessThan" stopIfTrue="1">
      <formula>100</formula>
    </cfRule>
  </conditionalFormatting>
  <conditionalFormatting sqref="R17">
    <cfRule type="cellIs" priority="2" dxfId="0" operator="greaterThan" stopIfTrue="1">
      <formula>1</formula>
    </cfRule>
  </conditionalFormatting>
  <conditionalFormatting sqref="R7:R9 R12:R14">
    <cfRule type="cellIs" priority="3" dxfId="1" operator="greaterThanOrEqual" stopIfTrue="1">
      <formula>0</formula>
    </cfRule>
  </conditionalFormatting>
  <conditionalFormatting sqref="R5:R6 R10:R11 R15">
    <cfRule type="cellIs" priority="4" dxfId="0" operator="lessThan" stopIfTrue="1">
      <formula>0</formula>
    </cfRule>
  </conditionalFormatting>
  <conditionalFormatting sqref="R16">
    <cfRule type="cellIs" priority="5" dxfId="2" operator="lessThan" stopIfTrue="1">
      <formula>0</formula>
    </cfRule>
  </conditionalFormatting>
  <printOptions/>
  <pageMargins left="0.1" right="0.06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C5" sqref="C5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3.28125" style="0" customWidth="1"/>
    <col min="4" max="5" width="10.7109375" style="0" customWidth="1"/>
    <col min="6" max="6" width="12.57421875" style="0" customWidth="1"/>
    <col min="7" max="7" width="9.8515625" style="0" customWidth="1"/>
    <col min="8" max="8" width="12.00390625" style="0" customWidth="1"/>
    <col min="9" max="9" width="11.57421875" style="0" customWidth="1"/>
    <col min="10" max="10" width="10.00390625" style="0" customWidth="1"/>
    <col min="11" max="11" width="10.57421875" style="0" customWidth="1"/>
    <col min="12" max="12" width="11.421875" style="0" customWidth="1"/>
    <col min="16" max="16" width="12.421875" style="0" customWidth="1"/>
    <col min="17" max="17" width="13.7109375" style="86" hidden="1" customWidth="1"/>
    <col min="18" max="18" width="14.8515625" style="3" customWidth="1"/>
    <col min="19" max="19" width="13.00390625" style="1" customWidth="1"/>
  </cols>
  <sheetData>
    <row r="1" spans="1:19" s="7" customFormat="1" ht="18">
      <c r="A1" s="11"/>
      <c r="B1" s="8"/>
      <c r="E1" s="16"/>
      <c r="F1" s="16"/>
      <c r="G1" s="17"/>
      <c r="H1" s="77" t="s">
        <v>38</v>
      </c>
      <c r="I1" s="18"/>
      <c r="J1" s="18"/>
      <c r="K1" s="18"/>
      <c r="L1" s="9"/>
      <c r="M1" s="9"/>
      <c r="N1" s="9"/>
      <c r="Q1" s="78"/>
      <c r="R1" s="57"/>
      <c r="S1" s="11"/>
    </row>
    <row r="2" spans="1:19" s="7" customFormat="1" ht="18.75" thickBot="1">
      <c r="A2" s="11"/>
      <c r="B2" s="8"/>
      <c r="E2" s="19" t="s">
        <v>37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57"/>
      <c r="S2" s="107"/>
    </row>
    <row r="3" spans="1:20" s="12" customFormat="1" ht="31.5">
      <c r="A3" s="25"/>
      <c r="B3" s="26"/>
      <c r="C3" s="27" t="s">
        <v>0</v>
      </c>
      <c r="D3" s="28"/>
      <c r="E3" s="28"/>
      <c r="F3" s="28"/>
      <c r="G3" s="28" t="s">
        <v>19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89"/>
      <c r="S3" s="97"/>
      <c r="T3" s="110"/>
    </row>
    <row r="4" spans="1:20" s="4" customFormat="1" ht="27" customHeight="1">
      <c r="A4" s="31" t="s">
        <v>21</v>
      </c>
      <c r="B4" s="32"/>
      <c r="C4" s="6"/>
      <c r="D4" s="13" t="s">
        <v>16</v>
      </c>
      <c r="E4" s="13" t="s">
        <v>17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5</v>
      </c>
      <c r="K4" s="13" t="s">
        <v>6</v>
      </c>
      <c r="L4" s="13" t="s">
        <v>11</v>
      </c>
      <c r="M4" s="13" t="s">
        <v>13</v>
      </c>
      <c r="N4" s="13" t="s">
        <v>14</v>
      </c>
      <c r="O4" s="13" t="s">
        <v>15</v>
      </c>
      <c r="P4" s="52" t="s">
        <v>18</v>
      </c>
      <c r="Q4" s="80"/>
      <c r="R4" s="52" t="s">
        <v>30</v>
      </c>
      <c r="S4" s="98" t="s">
        <v>21</v>
      </c>
      <c r="T4" s="111"/>
    </row>
    <row r="5" spans="1:20" s="5" customFormat="1" ht="13.5" thickBot="1">
      <c r="A5" s="33" t="s">
        <v>12</v>
      </c>
      <c r="B5" s="24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53">
        <f>SUM(D5:O5)</f>
        <v>0</v>
      </c>
      <c r="Q5" s="81">
        <f>P5-C5</f>
        <v>0</v>
      </c>
      <c r="R5" s="90">
        <f>IF(O5&gt;0,(Q5/C5),"")</f>
      </c>
      <c r="S5" s="99" t="s">
        <v>12</v>
      </c>
      <c r="T5" s="112"/>
    </row>
    <row r="6" spans="1:20" s="5" customFormat="1" ht="14.25" thickBot="1" thickTop="1">
      <c r="A6" s="34" t="s">
        <v>7</v>
      </c>
      <c r="B6" s="22" t="s">
        <v>9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4">
        <f>SUM(D6:O6)</f>
        <v>0</v>
      </c>
      <c r="Q6" s="81">
        <f>P6-C6</f>
        <v>0</v>
      </c>
      <c r="R6" s="90">
        <f>IF(O6&gt;0,(Q6/C6),"")</f>
      </c>
      <c r="S6" s="100" t="s">
        <v>7</v>
      </c>
      <c r="T6" s="112"/>
    </row>
    <row r="7" spans="1:20" ht="13.5" thickTop="1">
      <c r="A7" s="35" t="s">
        <v>20</v>
      </c>
      <c r="B7" s="24" t="s">
        <v>9</v>
      </c>
      <c r="C7" s="129">
        <f>IF(C5&gt;0,(C6/C5),"")</f>
      </c>
      <c r="D7" s="130">
        <f>IF(D5&gt;0,D6/D5,"")</f>
      </c>
      <c r="E7" s="130">
        <f aca="true" t="shared" si="0" ref="E7:O7">IF(E5&gt;0,E6/E5,"")</f>
      </c>
      <c r="F7" s="130">
        <f t="shared" si="0"/>
      </c>
      <c r="G7" s="130">
        <f t="shared" si="0"/>
      </c>
      <c r="H7" s="130">
        <f t="shared" si="0"/>
      </c>
      <c r="I7" s="130">
        <f t="shared" si="0"/>
      </c>
      <c r="J7" s="130">
        <f t="shared" si="0"/>
      </c>
      <c r="K7" s="130">
        <f t="shared" si="0"/>
      </c>
      <c r="L7" s="130">
        <f t="shared" si="0"/>
      </c>
      <c r="M7" s="130">
        <f t="shared" si="0"/>
      </c>
      <c r="N7" s="130">
        <f t="shared" si="0"/>
      </c>
      <c r="O7" s="130">
        <f t="shared" si="0"/>
      </c>
      <c r="P7" s="131" t="e">
        <f>AVERAGE(D7:O7)</f>
        <v>#DIV/0!</v>
      </c>
      <c r="Q7" s="82"/>
      <c r="R7" s="91"/>
      <c r="S7" s="101" t="s">
        <v>20</v>
      </c>
      <c r="T7" s="113"/>
    </row>
    <row r="8" spans="1:20" ht="12.75">
      <c r="A8" s="43"/>
      <c r="B8" s="44"/>
      <c r="C8" s="45"/>
      <c r="D8" s="45"/>
      <c r="E8" s="45"/>
      <c r="F8" s="45"/>
      <c r="G8" s="45"/>
      <c r="H8" s="45"/>
      <c r="I8" s="45"/>
      <c r="J8" s="45"/>
      <c r="K8" s="46"/>
      <c r="L8" s="45"/>
      <c r="M8" s="46"/>
      <c r="N8" s="46"/>
      <c r="O8" s="46"/>
      <c r="P8" s="55"/>
      <c r="Q8" s="83"/>
      <c r="R8" s="92"/>
      <c r="S8" s="102"/>
      <c r="T8" s="113"/>
    </row>
    <row r="9" spans="1:20" ht="12.75">
      <c r="A9" s="37" t="s">
        <v>22</v>
      </c>
      <c r="B9" s="36"/>
      <c r="C9" s="76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  <c r="O9" s="15"/>
      <c r="P9" s="53"/>
      <c r="Q9" s="84"/>
      <c r="R9" s="93"/>
      <c r="S9" s="103" t="s">
        <v>22</v>
      </c>
      <c r="T9" s="113"/>
    </row>
    <row r="10" spans="1:20" ht="13.5" thickBot="1">
      <c r="A10" s="35" t="s">
        <v>8</v>
      </c>
      <c r="B10" s="36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3">
        <f>SUM(D10:O10)</f>
        <v>0</v>
      </c>
      <c r="Q10" s="81">
        <f>P10-C10</f>
        <v>0</v>
      </c>
      <c r="R10" s="90">
        <f>IF(O10&gt;0,(Q10/C10),"")</f>
      </c>
      <c r="S10" s="101" t="s">
        <v>8</v>
      </c>
      <c r="T10" s="113"/>
    </row>
    <row r="11" spans="1:20" ht="14.25" thickBot="1" thickTop="1">
      <c r="A11" s="38" t="s">
        <v>7</v>
      </c>
      <c r="B11" s="23" t="s">
        <v>9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54">
        <f>SUM(D11:O11)</f>
        <v>0</v>
      </c>
      <c r="Q11" s="81">
        <f>P11-C11</f>
        <v>0</v>
      </c>
      <c r="R11" s="90">
        <f>IF(O11&gt;0,(Q11/C11),"")</f>
      </c>
      <c r="S11" s="104" t="s">
        <v>7</v>
      </c>
      <c r="T11" s="113"/>
    </row>
    <row r="12" spans="1:20" ht="13.5" thickTop="1">
      <c r="A12" s="35" t="s">
        <v>20</v>
      </c>
      <c r="B12" s="24" t="s">
        <v>9</v>
      </c>
      <c r="C12" s="129">
        <f>IF(C10&gt;0,(C11/C10),"")</f>
      </c>
      <c r="D12" s="130">
        <f>IF(D10&gt;0,D11/D10,"")</f>
      </c>
      <c r="E12" s="130">
        <f aca="true" t="shared" si="1" ref="E12:O12">IF(E10&gt;0,E11/E10,"")</f>
      </c>
      <c r="F12" s="130">
        <f t="shared" si="1"/>
      </c>
      <c r="G12" s="130">
        <f t="shared" si="1"/>
      </c>
      <c r="H12" s="130">
        <f t="shared" si="1"/>
      </c>
      <c r="I12" s="130">
        <f t="shared" si="1"/>
      </c>
      <c r="J12" s="130">
        <f t="shared" si="1"/>
      </c>
      <c r="K12" s="130">
        <f t="shared" si="1"/>
      </c>
      <c r="L12" s="130">
        <f t="shared" si="1"/>
      </c>
      <c r="M12" s="130">
        <f t="shared" si="1"/>
      </c>
      <c r="N12" s="130">
        <f t="shared" si="1"/>
      </c>
      <c r="O12" s="130">
        <f t="shared" si="1"/>
      </c>
      <c r="P12" s="131" t="e">
        <f>AVERAGE(D12:O12)</f>
        <v>#DIV/0!</v>
      </c>
      <c r="Q12" s="82"/>
      <c r="R12" s="91"/>
      <c r="S12" s="101" t="s">
        <v>20</v>
      </c>
      <c r="T12" s="113"/>
    </row>
    <row r="13" spans="1:20" ht="12.75">
      <c r="A13" s="47"/>
      <c r="B13" s="44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9"/>
      <c r="O13" s="49"/>
      <c r="P13" s="55"/>
      <c r="Q13" s="83"/>
      <c r="R13" s="92"/>
      <c r="S13" s="105"/>
      <c r="T13" s="113"/>
    </row>
    <row r="14" spans="1:20" ht="12.75">
      <c r="A14" s="37" t="s">
        <v>23</v>
      </c>
      <c r="B14" s="36"/>
      <c r="C14" s="76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5"/>
      <c r="O14" s="15"/>
      <c r="P14" s="53"/>
      <c r="Q14" s="84"/>
      <c r="R14" s="93"/>
      <c r="S14" s="103" t="s">
        <v>23</v>
      </c>
      <c r="T14" s="113"/>
    </row>
    <row r="15" spans="1:20" ht="13.5" thickBot="1">
      <c r="A15" s="35" t="s">
        <v>10</v>
      </c>
      <c r="B15" s="36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53">
        <f>SUM(D15:O15)</f>
        <v>0</v>
      </c>
      <c r="Q15" s="81">
        <f>P15-C15</f>
        <v>0</v>
      </c>
      <c r="R15" s="90">
        <f>IF(O15&gt;0,(Q15/C15),"")</f>
      </c>
      <c r="S15" s="101" t="s">
        <v>10</v>
      </c>
      <c r="T15" s="113"/>
    </row>
    <row r="16" spans="1:20" ht="14.25" thickBot="1" thickTop="1">
      <c r="A16" s="38" t="s">
        <v>7</v>
      </c>
      <c r="B16" s="23" t="s">
        <v>9</v>
      </c>
      <c r="C16" s="117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4">
        <f>SUM(D16:O16)</f>
        <v>0</v>
      </c>
      <c r="Q16" s="81">
        <f>P16-C16</f>
        <v>0</v>
      </c>
      <c r="R16" s="90">
        <f>IF(O16&gt;0,(Q16/C16),"")</f>
      </c>
      <c r="S16" s="104" t="s">
        <v>7</v>
      </c>
      <c r="T16" s="113"/>
    </row>
    <row r="17" spans="1:20" ht="14.25" thickBot="1" thickTop="1">
      <c r="A17" s="35" t="s">
        <v>20</v>
      </c>
      <c r="B17" s="122" t="s">
        <v>9</v>
      </c>
      <c r="C17" s="135">
        <f>IF(C15&gt;0,(C16/C15),"")</f>
      </c>
      <c r="D17" s="136">
        <f>IF(D15&gt;0,D16/D15,"")</f>
      </c>
      <c r="E17" s="136">
        <f aca="true" t="shared" si="2" ref="E17:O17">IF(E15&gt;0,E16/E15,"")</f>
      </c>
      <c r="F17" s="136">
        <f t="shared" si="2"/>
      </c>
      <c r="G17" s="136">
        <f t="shared" si="2"/>
      </c>
      <c r="H17" s="136">
        <f t="shared" si="2"/>
      </c>
      <c r="I17" s="136">
        <f t="shared" si="2"/>
      </c>
      <c r="J17" s="136">
        <f t="shared" si="2"/>
      </c>
      <c r="K17" s="136">
        <f t="shared" si="2"/>
      </c>
      <c r="L17" s="136">
        <f t="shared" si="2"/>
      </c>
      <c r="M17" s="136">
        <f t="shared" si="2"/>
      </c>
      <c r="N17" s="136">
        <f t="shared" si="2"/>
      </c>
      <c r="O17" s="136">
        <f t="shared" si="2"/>
      </c>
      <c r="P17" s="131" t="e">
        <f>AVERAGE(D17:O17)</f>
        <v>#DIV/0!</v>
      </c>
      <c r="Q17" s="82"/>
      <c r="R17" s="94"/>
      <c r="S17" s="109" t="s">
        <v>20</v>
      </c>
      <c r="T17" s="113"/>
    </row>
    <row r="18" spans="1:20" ht="13.5" thickBot="1">
      <c r="A18" s="121"/>
      <c r="B18" s="11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5"/>
      <c r="Q18" s="83"/>
      <c r="R18" s="95"/>
      <c r="S18" s="108"/>
      <c r="T18" s="113"/>
    </row>
    <row r="19" spans="1:20" s="39" customFormat="1" ht="26.25" thickBot="1">
      <c r="A19" s="120" t="s">
        <v>24</v>
      </c>
      <c r="B19" s="118" t="s">
        <v>9</v>
      </c>
      <c r="C19" s="50">
        <f>C6+C11+C16</f>
        <v>0</v>
      </c>
      <c r="D19" s="51">
        <f aca="true" t="shared" si="3" ref="D19:O19">D6+D11+D16</f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6">
        <f>SUM(D19:O19)</f>
        <v>0</v>
      </c>
      <c r="Q19" s="87"/>
      <c r="R19" s="96"/>
      <c r="S19" s="106" t="s">
        <v>24</v>
      </c>
      <c r="T19" s="114"/>
    </row>
    <row r="20" spans="1:19" s="42" customFormat="1" ht="12.75">
      <c r="A20" s="40"/>
      <c r="B20" s="41"/>
      <c r="Q20" s="85"/>
      <c r="R20" s="58"/>
      <c r="S20" s="40"/>
    </row>
    <row r="21" spans="5:16" ht="12.75"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ht="12.75">
      <c r="R22" s="75"/>
    </row>
  </sheetData>
  <sheetProtection sheet="1" objects="1" scenarios="1"/>
  <conditionalFormatting sqref="R18:R19">
    <cfRule type="cellIs" priority="1" dxfId="0" operator="lessThan" stopIfTrue="1">
      <formula>100</formula>
    </cfRule>
  </conditionalFormatting>
  <conditionalFormatting sqref="R17">
    <cfRule type="cellIs" priority="2" dxfId="0" operator="greaterThan" stopIfTrue="1">
      <formula>1</formula>
    </cfRule>
  </conditionalFormatting>
  <conditionalFormatting sqref="R7:R9 R12:R14">
    <cfRule type="cellIs" priority="3" dxfId="1" operator="greaterThanOrEqual" stopIfTrue="1">
      <formula>0</formula>
    </cfRule>
  </conditionalFormatting>
  <conditionalFormatting sqref="R5:R6 R10:R11 R15">
    <cfRule type="cellIs" priority="4" dxfId="0" operator="lessThan" stopIfTrue="1">
      <formula>0</formula>
    </cfRule>
  </conditionalFormatting>
  <conditionalFormatting sqref="R16">
    <cfRule type="cellIs" priority="5" dxfId="2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ndelbosque</cp:lastModifiedBy>
  <cp:lastPrinted>2008-07-28T21:33:32Z</cp:lastPrinted>
  <dcterms:created xsi:type="dcterms:W3CDTF">2007-12-03T16:48:26Z</dcterms:created>
  <dcterms:modified xsi:type="dcterms:W3CDTF">2009-01-26T16:06:36Z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